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s\OneDrive\เดสก์ท็อป\"/>
    </mc:Choice>
  </mc:AlternateContent>
  <xr:revisionPtr revIDLastSave="0" documentId="13_ncr:1_{A3E5962E-6A30-427E-9E65-055C4BE61456}" xr6:coauthVersionLast="47" xr6:coauthVersionMax="47" xr10:uidLastSave="{00000000-0000-0000-0000-000000000000}"/>
  <workbookProtection workbookAlgorithmName="SHA-512" workbookHashValue="c6T/8bGelZpTfLNCbc5Bm7M+wtEPccou06uiqv6rrLIpdLMW9gU6LTI5AFxr9prcEojl9Y6+5mlPyTOYZI+6IQ==" workbookSaltValue="KEDIKFs/sjD1IjzC9JehwA==" workbookSpinCount="100000" lockStructure="1"/>
  <bookViews>
    <workbookView xWindow="-120" yWindow="-120" windowWidth="29040" windowHeight="15720" xr2:uid="{C154C3D6-FC97-4F1F-8FD6-3DF9B3F61F8B}"/>
  </bookViews>
  <sheets>
    <sheet name="Sheet1" sheetId="1" r:id="rId1"/>
  </sheets>
  <definedNames>
    <definedName name="_xlnm.Print_Area" localSheetId="0">Sheet1!$A$1:$AD$42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1" i="1" l="1"/>
  <c r="A11" i="1"/>
  <c r="F11" i="1" s="1"/>
  <c r="V11" i="1" s="1"/>
  <c r="I55" i="1"/>
  <c r="X41" i="1"/>
  <c r="Y41" i="1"/>
  <c r="Z41" i="1"/>
  <c r="AA41" i="1"/>
  <c r="AB41" i="1"/>
  <c r="AC41" i="1"/>
  <c r="AD41" i="1"/>
  <c r="V41" i="1"/>
  <c r="X30" i="1"/>
  <c r="W30" i="1"/>
  <c r="Y30" i="1"/>
  <c r="Z30" i="1"/>
  <c r="AA30" i="1"/>
  <c r="AB30" i="1"/>
  <c r="AC30" i="1"/>
  <c r="AD30" i="1"/>
  <c r="G30" i="1"/>
  <c r="G49" i="1" s="1"/>
  <c r="N48" i="1"/>
  <c r="N47" i="1"/>
  <c r="N46" i="1"/>
  <c r="M48" i="1"/>
  <c r="M47" i="1"/>
  <c r="M46" i="1"/>
  <c r="I48" i="1"/>
  <c r="I47" i="1"/>
  <c r="I46" i="1"/>
  <c r="H48" i="1"/>
  <c r="H47" i="1"/>
  <c r="H46" i="1"/>
  <c r="G48" i="1"/>
  <c r="G47" i="1"/>
  <c r="G46" i="1"/>
  <c r="R10" i="1"/>
  <c r="S10" i="1"/>
  <c r="T10" i="1"/>
  <c r="U10" i="1"/>
  <c r="R11" i="1"/>
  <c r="S11" i="1"/>
  <c r="T11" i="1"/>
  <c r="U11" i="1"/>
  <c r="R12" i="1"/>
  <c r="S12" i="1"/>
  <c r="T12" i="1"/>
  <c r="U12" i="1"/>
  <c r="R13" i="1"/>
  <c r="S13" i="1"/>
  <c r="T13" i="1"/>
  <c r="U13" i="1"/>
  <c r="R14" i="1"/>
  <c r="S14" i="1"/>
  <c r="T14" i="1"/>
  <c r="U14" i="1"/>
  <c r="R15" i="1"/>
  <c r="S15" i="1"/>
  <c r="T15" i="1"/>
  <c r="U15" i="1"/>
  <c r="R16" i="1"/>
  <c r="S16" i="1"/>
  <c r="T16" i="1"/>
  <c r="U16" i="1"/>
  <c r="R17" i="1"/>
  <c r="S17" i="1"/>
  <c r="T17" i="1"/>
  <c r="U17" i="1"/>
  <c r="R18" i="1"/>
  <c r="S18" i="1"/>
  <c r="T18" i="1"/>
  <c r="U18" i="1"/>
  <c r="R19" i="1"/>
  <c r="S19" i="1"/>
  <c r="T19" i="1"/>
  <c r="U19" i="1"/>
  <c r="R20" i="1"/>
  <c r="S20" i="1"/>
  <c r="T20" i="1"/>
  <c r="U20" i="1"/>
  <c r="R21" i="1"/>
  <c r="S21" i="1"/>
  <c r="T21" i="1"/>
  <c r="U21" i="1"/>
  <c r="R22" i="1"/>
  <c r="S22" i="1"/>
  <c r="T22" i="1"/>
  <c r="U22" i="1"/>
  <c r="R23" i="1"/>
  <c r="S23" i="1"/>
  <c r="T23" i="1"/>
  <c r="U23" i="1"/>
  <c r="R24" i="1"/>
  <c r="S24" i="1"/>
  <c r="T24" i="1"/>
  <c r="U24" i="1"/>
  <c r="R25" i="1"/>
  <c r="S25" i="1"/>
  <c r="T25" i="1"/>
  <c r="U25" i="1"/>
  <c r="R26" i="1"/>
  <c r="S26" i="1"/>
  <c r="T26" i="1"/>
  <c r="U26" i="1"/>
  <c r="R27" i="1"/>
  <c r="S27" i="1"/>
  <c r="T27" i="1"/>
  <c r="U27" i="1"/>
  <c r="R28" i="1"/>
  <c r="S28" i="1"/>
  <c r="T28" i="1"/>
  <c r="U28" i="1"/>
  <c r="R29" i="1"/>
  <c r="S29" i="1"/>
  <c r="T29" i="1"/>
  <c r="U29" i="1"/>
  <c r="A10" i="1"/>
  <c r="F10" i="1" s="1"/>
  <c r="A23" i="1"/>
  <c r="F23" i="1" s="1"/>
  <c r="V23" i="1" s="1"/>
  <c r="A29" i="1"/>
  <c r="F29" i="1" s="1"/>
  <c r="V29" i="1" s="1"/>
  <c r="A28" i="1"/>
  <c r="F28" i="1" s="1"/>
  <c r="V28" i="1" s="1"/>
  <c r="A27" i="1"/>
  <c r="F27" i="1" s="1"/>
  <c r="V27" i="1" s="1"/>
  <c r="A26" i="1"/>
  <c r="F26" i="1" s="1"/>
  <c r="V26" i="1" s="1"/>
  <c r="A25" i="1"/>
  <c r="F25" i="1" s="1"/>
  <c r="V25" i="1" s="1"/>
  <c r="A24" i="1"/>
  <c r="F24" i="1" s="1"/>
  <c r="V24" i="1" s="1"/>
  <c r="A22" i="1"/>
  <c r="F22" i="1" s="1"/>
  <c r="V22" i="1" s="1"/>
  <c r="A21" i="1"/>
  <c r="F21" i="1" s="1"/>
  <c r="V21" i="1" s="1"/>
  <c r="A20" i="1"/>
  <c r="F20" i="1" s="1"/>
  <c r="V20" i="1" s="1"/>
  <c r="A19" i="1"/>
  <c r="F19" i="1" s="1"/>
  <c r="V19" i="1" s="1"/>
  <c r="A18" i="1"/>
  <c r="F18" i="1" s="1"/>
  <c r="V18" i="1" s="1"/>
  <c r="A17" i="1"/>
  <c r="F17" i="1" s="1"/>
  <c r="V17" i="1" s="1"/>
  <c r="A16" i="1"/>
  <c r="F16" i="1" s="1"/>
  <c r="V16" i="1" s="1"/>
  <c r="A15" i="1"/>
  <c r="F15" i="1" s="1"/>
  <c r="V15" i="1" s="1"/>
  <c r="A14" i="1"/>
  <c r="F14" i="1" s="1"/>
  <c r="V14" i="1" s="1"/>
  <c r="A13" i="1"/>
  <c r="F13" i="1" s="1"/>
  <c r="V13" i="1" s="1"/>
  <c r="A12" i="1"/>
  <c r="F12" i="1" s="1"/>
  <c r="V12" i="1" s="1"/>
  <c r="H30" i="1"/>
  <c r="H49" i="1" s="1"/>
  <c r="I30" i="1"/>
  <c r="I49" i="1" s="1"/>
  <c r="J30" i="1"/>
  <c r="K30" i="1"/>
  <c r="L30" i="1"/>
  <c r="M30" i="1"/>
  <c r="N30" i="1"/>
  <c r="K39" i="1" s="1"/>
  <c r="O30" i="1"/>
  <c r="P30" i="1"/>
  <c r="N49" i="1" s="1"/>
  <c r="AD38" i="1" l="1"/>
  <c r="F46" i="1"/>
  <c r="AD37" i="1"/>
  <c r="AB37" i="1"/>
  <c r="Y37" i="1"/>
  <c r="Z40" i="1"/>
  <c r="AA39" i="1"/>
  <c r="X40" i="1"/>
  <c r="AB39" i="1"/>
  <c r="AC39" i="1"/>
  <c r="AD39" i="1"/>
  <c r="Y39" i="1"/>
  <c r="Y40" i="1"/>
  <c r="X38" i="1"/>
  <c r="Y38" i="1"/>
  <c r="Z39" i="1"/>
  <c r="X39" i="1"/>
  <c r="AC37" i="1"/>
  <c r="W39" i="1"/>
  <c r="AA37" i="1"/>
  <c r="Z37" i="1"/>
  <c r="Z38" i="1"/>
  <c r="AD40" i="1"/>
  <c r="AA38" i="1"/>
  <c r="V40" i="1"/>
  <c r="W38" i="1"/>
  <c r="AC40" i="1"/>
  <c r="W37" i="1"/>
  <c r="AB38" i="1"/>
  <c r="V39" i="1"/>
  <c r="V38" i="1"/>
  <c r="X37" i="1"/>
  <c r="AB40" i="1"/>
  <c r="W40" i="1"/>
  <c r="AC38" i="1"/>
  <c r="AA40" i="1"/>
  <c r="K38" i="1"/>
  <c r="V10" i="1"/>
  <c r="V30" i="1" s="1"/>
  <c r="F48" i="1"/>
  <c r="O46" i="1"/>
  <c r="F47" i="1"/>
  <c r="O47" i="1"/>
  <c r="F30" i="1"/>
  <c r="K35" i="1" s="1"/>
  <c r="K36" i="1"/>
  <c r="J49" i="1"/>
  <c r="M49" i="1"/>
  <c r="O49" i="1" s="1"/>
  <c r="O48" i="1"/>
  <c r="J46" i="1"/>
  <c r="J47" i="1"/>
  <c r="J48" i="1"/>
  <c r="Q25" i="1"/>
  <c r="Q10" i="1"/>
  <c r="Q28" i="1"/>
  <c r="Q17" i="1"/>
  <c r="Q13" i="1"/>
  <c r="Q20" i="1"/>
  <c r="Q23" i="1"/>
  <c r="Q12" i="1"/>
  <c r="Q26" i="1"/>
  <c r="Q29" i="1"/>
  <c r="Q14" i="1"/>
  <c r="Q19" i="1"/>
  <c r="Q18" i="1"/>
  <c r="Q21" i="1"/>
  <c r="Q16" i="1"/>
  <c r="Q22" i="1"/>
  <c r="Q15" i="1"/>
  <c r="Q24" i="1"/>
  <c r="Q27" i="1"/>
  <c r="Q11" i="1"/>
  <c r="E46" i="1" l="1"/>
  <c r="D36" i="1" s="1"/>
  <c r="V37" i="1"/>
  <c r="X31" i="1"/>
  <c r="AD31" i="1"/>
  <c r="AB31" i="1"/>
  <c r="AC31" i="1"/>
  <c r="AA31" i="1"/>
  <c r="Y31" i="1"/>
  <c r="Z31" i="1"/>
  <c r="W31" i="1"/>
  <c r="M36" i="1"/>
  <c r="E47" i="1"/>
  <c r="D37" i="1" s="1"/>
  <c r="E48" i="1"/>
  <c r="D38" i="1" s="1"/>
  <c r="K37" i="1"/>
  <c r="M39" i="1" s="1"/>
  <c r="F49" i="1"/>
  <c r="E49" i="1" s="1"/>
  <c r="D39" i="1" s="1"/>
  <c r="H31" i="1"/>
  <c r="I31" i="1"/>
  <c r="J31" i="1"/>
  <c r="K31" i="1"/>
  <c r="L31" i="1"/>
  <c r="M31" i="1"/>
  <c r="N31" i="1"/>
  <c r="O31" i="1"/>
  <c r="P31" i="1"/>
  <c r="G31" i="1"/>
  <c r="W32" i="1" l="1"/>
  <c r="AA32" i="1"/>
  <c r="F31" i="1"/>
  <c r="M37" i="1" s="1"/>
  <c r="M38" i="1"/>
</calcChain>
</file>

<file path=xl/sharedStrings.xml><?xml version="1.0" encoding="utf-8"?>
<sst xmlns="http://schemas.openxmlformats.org/spreadsheetml/2006/main" count="85" uniqueCount="59">
  <si>
    <t>ร</t>
  </si>
  <si>
    <t>มส</t>
  </si>
  <si>
    <t>รหัสวิชา</t>
  </si>
  <si>
    <t>รายวิชา</t>
  </si>
  <si>
    <t>ห้อง</t>
  </si>
  <si>
    <t>รวม</t>
  </si>
  <si>
    <t>ที่</t>
  </si>
  <si>
    <t>ชั้น</t>
  </si>
  <si>
    <t>ภาษาไทย</t>
  </si>
  <si>
    <t>สังคมศึกษา ศาสนา และวัฒนธรรม</t>
  </si>
  <si>
    <t>สุขศึกษา และพลศึกษา</t>
  </si>
  <si>
    <t>วิทยาศาสตร์ และเทคโนโลยี</t>
  </si>
  <si>
    <t>ศิลปะ</t>
  </si>
  <si>
    <t>การงานอาชีพ</t>
  </si>
  <si>
    <t>ภาษาต่างประเทศ</t>
  </si>
  <si>
    <t>กิจกรรมพัฒนาผู้เรียน</t>
  </si>
  <si>
    <t>ปีการศึกษา</t>
  </si>
  <si>
    <t>จำนวน
นักเรียน</t>
  </si>
  <si>
    <t>ลงชื่อ</t>
  </si>
  <si>
    <t>ครูประจำวิชา</t>
  </si>
  <si>
    <t xml:space="preserve">       ลงชื่อ</t>
  </si>
  <si>
    <t>กลุ่มสาระการเรียนรู้/กลุ่ม</t>
  </si>
  <si>
    <t>จำนวนนักเรียนที่มีผลการเรียน (คน)</t>
  </si>
  <si>
    <t>การศึกษาและค้นคว้าด้วยตนเอง (IS)</t>
  </si>
  <si>
    <t>คณิตศาสตร์</t>
  </si>
  <si>
    <t>()</t>
  </si>
  <si>
    <t>ภาคเรียนที่</t>
  </si>
  <si>
    <t>แบบสรุปผลสัมฤทธิ์ทางการเรียนของผู้เรียน</t>
  </si>
  <si>
    <t>แบบสรุปผลการประเมินคุณลักษณะอันพึงประสงค์ และ อ่าน คิด วิเคราะห์ เขียน</t>
  </si>
  <si>
    <t>ม.4</t>
  </si>
  <si>
    <t>ม.5</t>
  </si>
  <si>
    <t>ม.6</t>
  </si>
  <si>
    <t>การอ่านคิดวิเคราะห์ เขียน</t>
  </si>
  <si>
    <t>คุณลักษณะอันพึงประสงค์</t>
  </si>
  <si>
    <t>ร้อยละ</t>
  </si>
  <si>
    <t>g</t>
  </si>
  <si>
    <t>รวม ม.4-6</t>
  </si>
  <si>
    <t>(4)</t>
  </si>
  <si>
    <t>(3.5)</t>
  </si>
  <si>
    <t>(3)</t>
  </si>
  <si>
    <t>รวม ดี</t>
  </si>
  <si>
    <t>บกพร่อง</t>
  </si>
  <si>
    <t>(ร)</t>
  </si>
  <si>
    <t>(มส)</t>
  </si>
  <si>
    <t>รวมแย่</t>
  </si>
  <si>
    <t>จำนวนประเมินผล</t>
  </si>
  <si>
    <t>จำนวนนักเรียนทั้งหมด</t>
  </si>
  <si>
    <t>ผ่านเกณฑ์</t>
  </si>
  <si>
    <t>ไม่ผ่านเกณฑ์</t>
  </si>
  <si>
    <t>คน</t>
  </si>
  <si>
    <t>คิดเป็นร้อยละ</t>
  </si>
  <si>
    <t>จำนวนนักเรียนได้รับการประเมินผล</t>
  </si>
  <si>
    <r>
      <t xml:space="preserve">ผลการเรียน </t>
    </r>
    <r>
      <rPr>
        <b/>
        <u/>
        <sz val="14"/>
        <color theme="1"/>
        <rFont val="TH SarabunPSK"/>
        <family val="2"/>
      </rPr>
      <t>ระดับดี</t>
    </r>
    <r>
      <rPr>
        <sz val="14"/>
        <color theme="1"/>
        <rFont val="TH SarabunPSK"/>
        <family val="2"/>
      </rPr>
      <t xml:space="preserve">
คิดเป็นร้อยละ</t>
    </r>
  </si>
  <si>
    <t xml:space="preserve">รายงานผลสัมฤทธิ์ทางการเรียนของผู้เรียนของ </t>
  </si>
  <si>
    <t>** นักเรียนทุกคนต้องได้รับการประเมิน อ่าน คิด วิเคราะห์ เขียน และ คุณลักษณะอันพึงประสงค์</t>
  </si>
  <si>
    <t>ลำดับที่</t>
  </si>
  <si>
    <t>- รายงานผลการประเมิน อ่านคิด วิเคราะห์ เขียน และคุณลักษณะอันพึงประสงค์ แบบแยกรหัสวิชา</t>
  </si>
  <si>
    <t>- รายงานผลการประเมิน อ่านคิด วิเคราะห์ เขียน และคุณลักษณะอันพึงประสงค์ แบบแยกห้องเรียน</t>
  </si>
  <si>
    <t>ไม่ได้รับการประเมินผล (ร , มส)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</si>
</sst>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sz val="8"/>
      <name val="Tahoma"/>
      <family val="2"/>
      <charset val="222"/>
      <scheme val="minor"/>
    </font>
    <font>
      <b/>
      <u/>
      <sz val="20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E1FF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shrinkToFit="1"/>
      <protection locked="0"/>
    </xf>
    <xf numFmtId="0" fontId="1" fillId="0" borderId="2" xfId="0" applyFont="1" applyBorder="1" applyAlignment="1" applyProtection="1">
      <alignment shrinkToFi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shrinkToFit="1"/>
    </xf>
    <xf numFmtId="2" fontId="1" fillId="4" borderId="1" xfId="0" applyNumberFormat="1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2" fontId="2" fillId="4" borderId="2" xfId="0" applyNumberFormat="1" applyFont="1" applyFill="1" applyBorder="1" applyAlignment="1">
      <alignment horizontal="center"/>
    </xf>
    <xf numFmtId="2" fontId="2" fillId="4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2" fontId="2" fillId="4" borderId="1" xfId="0" applyNumberFormat="1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</cellXfs>
  <cellStyles count="1">
    <cellStyle name="ปกติ" xfId="0" builtinId="0"/>
  </cellStyles>
  <dxfs count="4"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CCFF"/>
      <color rgb="FFFF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347873</xdr:colOff>
      <xdr:row>0</xdr:row>
      <xdr:rowOff>57978</xdr:rowOff>
    </xdr:from>
    <xdr:to>
      <xdr:col>7</xdr:col>
      <xdr:colOff>55497</xdr:colOff>
      <xdr:row>3</xdr:row>
      <xdr:rowOff>33129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CE7722-2244-7D61-17A9-3C2D37D77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1998" y="57978"/>
          <a:ext cx="669649" cy="899076"/>
        </a:xfrm>
        <a:prstGeom prst="rect">
          <a:avLst/>
        </a:prstGeom>
      </xdr:spPr>
    </xdr:pic>
    <xdr:clientData/>
  </xdr:twoCellAnchor>
  <xdr:oneCellAnchor>
    <xdr:from>
      <xdr:col>20</xdr:col>
      <xdr:colOff>1138448</xdr:colOff>
      <xdr:row>0</xdr:row>
      <xdr:rowOff>57978</xdr:rowOff>
    </xdr:from>
    <xdr:ext cx="669649" cy="899076"/>
    <xdr:pic>
      <xdr:nvPicPr>
        <xdr:cNvPr id="4" name="Picture 1">
          <a:extLst>
            <a:ext uri="{FF2B5EF4-FFF2-40B4-BE49-F238E27FC236}">
              <a16:creationId xmlns:a16="http://schemas.microsoft.com/office/drawing/2014/main" id="{4697CC73-F895-4521-B35C-3A68524E0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44273" y="57978"/>
          <a:ext cx="669649" cy="89907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D29CA-AE17-4981-8E6E-844E5109A6D6}">
  <dimension ref="A1:AT56"/>
  <sheetViews>
    <sheetView showGridLines="0" tabSelected="1" view="pageBreakPreview" zoomScale="85" zoomScaleNormal="70" zoomScaleSheetLayoutView="85" workbookViewId="0">
      <selection activeCell="H5" sqref="H5:O5"/>
    </sheetView>
  </sheetViews>
  <sheetFormatPr defaultColWidth="9" defaultRowHeight="18.75" x14ac:dyDescent="0.3"/>
  <cols>
    <col min="1" max="2" width="3.375" style="2" customWidth="1"/>
    <col min="3" max="3" width="3.375" style="1" customWidth="1"/>
    <col min="4" max="4" width="7.375" style="1" customWidth="1"/>
    <col min="5" max="5" width="15.625" style="1" customWidth="1"/>
    <col min="6" max="6" width="8.375" style="1" customWidth="1"/>
    <col min="7" max="14" width="4.25" style="1" customWidth="1"/>
    <col min="15" max="18" width="4.25" style="2" customWidth="1"/>
    <col min="19" max="19" width="4.25" style="1" customWidth="1"/>
    <col min="20" max="20" width="10.875" style="1" customWidth="1"/>
    <col min="21" max="21" width="15.625" style="1" customWidth="1"/>
    <col min="22" max="22" width="8.375" style="1" customWidth="1"/>
    <col min="23" max="30" width="5.125" style="1" customWidth="1"/>
    <col min="31" max="41" width="3.625" style="2" customWidth="1"/>
    <col min="42" max="42" width="3.625" style="2" hidden="1" customWidth="1"/>
    <col min="43" max="43" width="22.375" style="1" hidden="1" customWidth="1"/>
    <col min="44" max="44" width="11.375" style="1" hidden="1" customWidth="1"/>
    <col min="45" max="45" width="9" style="2" hidden="1" customWidth="1"/>
    <col min="46" max="46" width="9" style="1" hidden="1" customWidth="1"/>
    <col min="47" max="47" width="0" style="1" hidden="1" customWidth="1"/>
    <col min="48" max="16384" width="9" style="1"/>
  </cols>
  <sheetData>
    <row r="1" spans="1:46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</row>
    <row r="2" spans="1:46" ht="27" customHeight="1" x14ac:dyDescent="0.3"/>
    <row r="3" spans="1:46" ht="27" customHeight="1" x14ac:dyDescent="0.3">
      <c r="Q3" s="29" t="s">
        <v>35</v>
      </c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</row>
    <row r="4" spans="1:46" ht="26.25" x14ac:dyDescent="0.3">
      <c r="A4" s="30" t="s">
        <v>27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 t="s">
        <v>28</v>
      </c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</row>
    <row r="5" spans="1:46" x14ac:dyDescent="0.3">
      <c r="A5" s="5"/>
      <c r="B5" s="5"/>
      <c r="C5" s="5"/>
      <c r="D5" s="32" t="s">
        <v>53</v>
      </c>
      <c r="E5" s="32"/>
      <c r="F5" s="32"/>
      <c r="G5" s="32"/>
      <c r="H5" s="34"/>
      <c r="I5" s="34"/>
      <c r="J5" s="34"/>
      <c r="K5" s="34"/>
      <c r="L5" s="34"/>
      <c r="M5" s="34"/>
      <c r="N5" s="34"/>
      <c r="O5" s="34"/>
      <c r="P5" s="5"/>
      <c r="Q5" s="58" t="s">
        <v>57</v>
      </c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</row>
    <row r="6" spans="1:46" s="4" customFormat="1" ht="21" customHeight="1" x14ac:dyDescent="0.2">
      <c r="A6" s="29" t="s">
        <v>21</v>
      </c>
      <c r="B6" s="29"/>
      <c r="C6" s="29"/>
      <c r="D6" s="29"/>
      <c r="E6" s="34"/>
      <c r="F6" s="34"/>
      <c r="G6" s="32" t="s">
        <v>26</v>
      </c>
      <c r="H6" s="32"/>
      <c r="I6" s="32"/>
      <c r="J6" s="6"/>
      <c r="K6" s="32" t="s">
        <v>16</v>
      </c>
      <c r="L6" s="32"/>
      <c r="M6" s="34"/>
      <c r="N6" s="34"/>
      <c r="O6" s="34"/>
      <c r="P6" s="2"/>
      <c r="Q6" s="5"/>
      <c r="R6" s="5"/>
      <c r="S6" s="5"/>
      <c r="T6" s="5"/>
      <c r="U6" s="31"/>
      <c r="V6" s="31"/>
      <c r="W6" s="62" t="s">
        <v>32</v>
      </c>
      <c r="X6" s="63"/>
      <c r="Y6" s="63"/>
      <c r="Z6" s="64"/>
      <c r="AA6" s="62" t="s">
        <v>33</v>
      </c>
      <c r="AB6" s="63"/>
      <c r="AC6" s="63"/>
      <c r="AD6" s="64"/>
      <c r="AS6" s="2"/>
    </row>
    <row r="7" spans="1:46" ht="7.5" customHeight="1" x14ac:dyDescent="0.3">
      <c r="C7" s="2"/>
      <c r="D7" s="2"/>
      <c r="E7" s="2"/>
      <c r="F7" s="2"/>
      <c r="G7" s="2"/>
      <c r="H7" s="2"/>
      <c r="I7" s="2"/>
      <c r="J7" s="2"/>
      <c r="K7" s="2"/>
      <c r="L7" s="2"/>
      <c r="M7" s="3"/>
      <c r="N7" s="3"/>
      <c r="O7" s="3"/>
      <c r="S7" s="2"/>
      <c r="T7" s="2"/>
      <c r="U7" s="2"/>
      <c r="V7" s="2"/>
      <c r="W7" s="65"/>
      <c r="X7" s="66"/>
      <c r="Y7" s="66"/>
      <c r="Z7" s="67"/>
      <c r="AA7" s="65"/>
      <c r="AB7" s="66"/>
      <c r="AC7" s="66"/>
      <c r="AD7" s="67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</row>
    <row r="8" spans="1:46" x14ac:dyDescent="0.3">
      <c r="A8" s="33" t="s">
        <v>6</v>
      </c>
      <c r="B8" s="33" t="s">
        <v>7</v>
      </c>
      <c r="C8" s="33" t="s">
        <v>4</v>
      </c>
      <c r="D8" s="33" t="s">
        <v>2</v>
      </c>
      <c r="E8" s="33" t="s">
        <v>3</v>
      </c>
      <c r="F8" s="35" t="s">
        <v>17</v>
      </c>
      <c r="G8" s="33" t="s">
        <v>22</v>
      </c>
      <c r="H8" s="33"/>
      <c r="I8" s="33"/>
      <c r="J8" s="33"/>
      <c r="K8" s="33"/>
      <c r="L8" s="33"/>
      <c r="M8" s="33"/>
      <c r="N8" s="33"/>
      <c r="O8" s="33"/>
      <c r="P8" s="33"/>
      <c r="Q8" s="33" t="s">
        <v>6</v>
      </c>
      <c r="R8" s="33" t="s">
        <v>7</v>
      </c>
      <c r="S8" s="33" t="s">
        <v>4</v>
      </c>
      <c r="T8" s="33" t="s">
        <v>2</v>
      </c>
      <c r="U8" s="33" t="s">
        <v>3</v>
      </c>
      <c r="V8" s="44" t="s">
        <v>17</v>
      </c>
      <c r="W8" s="42">
        <v>3</v>
      </c>
      <c r="X8" s="42">
        <v>2</v>
      </c>
      <c r="Y8" s="42">
        <v>1</v>
      </c>
      <c r="Z8" s="42">
        <v>0</v>
      </c>
      <c r="AA8" s="42">
        <v>3</v>
      </c>
      <c r="AB8" s="42">
        <v>2</v>
      </c>
      <c r="AC8" s="42">
        <v>1</v>
      </c>
      <c r="AD8" s="42">
        <v>0</v>
      </c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</row>
    <row r="9" spans="1:46" x14ac:dyDescent="0.3">
      <c r="A9" s="33"/>
      <c r="B9" s="33"/>
      <c r="C9" s="33"/>
      <c r="D9" s="33"/>
      <c r="E9" s="33"/>
      <c r="F9" s="33"/>
      <c r="G9" s="14">
        <v>4</v>
      </c>
      <c r="H9" s="14">
        <v>3.5</v>
      </c>
      <c r="I9" s="14">
        <v>3</v>
      </c>
      <c r="J9" s="14">
        <v>2.5</v>
      </c>
      <c r="K9" s="14">
        <v>2</v>
      </c>
      <c r="L9" s="14">
        <v>1.5</v>
      </c>
      <c r="M9" s="14">
        <v>1</v>
      </c>
      <c r="N9" s="14">
        <v>0</v>
      </c>
      <c r="O9" s="14" t="s">
        <v>0</v>
      </c>
      <c r="P9" s="14" t="s">
        <v>1</v>
      </c>
      <c r="Q9" s="33"/>
      <c r="R9" s="33"/>
      <c r="S9" s="33"/>
      <c r="T9" s="33"/>
      <c r="U9" s="33"/>
      <c r="V9" s="45"/>
      <c r="W9" s="43"/>
      <c r="X9" s="43"/>
      <c r="Y9" s="43"/>
      <c r="Z9" s="43"/>
      <c r="AA9" s="43"/>
      <c r="AB9" s="43"/>
      <c r="AC9" s="43"/>
      <c r="AD9" s="43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</row>
    <row r="10" spans="1:46" ht="16.5" customHeight="1" x14ac:dyDescent="0.3">
      <c r="A10" s="8" t="str">
        <f>IF(C10,_xlfn.NUMBERVALUE(1),"")</f>
        <v/>
      </c>
      <c r="B10" s="9"/>
      <c r="C10" s="9"/>
      <c r="D10" s="9"/>
      <c r="E10" s="9"/>
      <c r="F10" s="8" t="str">
        <f>IF(A10=1,SUM(G10:P10),"")</f>
        <v/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8" t="str">
        <f t="shared" ref="Q10:Q29" si="0">IF(A10=0,"",A10)</f>
        <v/>
      </c>
      <c r="R10" s="8" t="str">
        <f t="shared" ref="R10:R29" si="1">IF(B10=0,"",B10)</f>
        <v/>
      </c>
      <c r="S10" s="8" t="str">
        <f t="shared" ref="S10:S29" si="2">IF(C10=0,"",C10)</f>
        <v/>
      </c>
      <c r="T10" s="8" t="str">
        <f t="shared" ref="T10:T29" si="3">IF(D10=0,"",D10)</f>
        <v/>
      </c>
      <c r="U10" s="8" t="str">
        <f t="shared" ref="U10:U29" si="4">IF(E10=0,"",E10)</f>
        <v/>
      </c>
      <c r="V10" s="8" t="str">
        <f t="shared" ref="V10:V29" si="5">IF(F10=0,"",F10)</f>
        <v/>
      </c>
      <c r="W10" s="9"/>
      <c r="X10" s="9"/>
      <c r="Y10" s="9"/>
      <c r="Z10" s="9"/>
      <c r="AA10" s="9"/>
      <c r="AB10" s="9"/>
      <c r="AC10" s="9"/>
      <c r="AD10" s="9"/>
      <c r="AQ10" s="1" t="s">
        <v>8</v>
      </c>
      <c r="AR10" s="1">
        <v>1</v>
      </c>
      <c r="AS10" s="2">
        <v>2568</v>
      </c>
      <c r="AT10" s="1" t="s">
        <v>29</v>
      </c>
    </row>
    <row r="11" spans="1:46" ht="16.5" customHeight="1" x14ac:dyDescent="0.3">
      <c r="A11" s="8" t="str">
        <f>IF(C11,_xlfn.NUMBERVALUE(2),"")</f>
        <v/>
      </c>
      <c r="B11" s="9"/>
      <c r="C11" s="9"/>
      <c r="D11" s="9"/>
      <c r="E11" s="9"/>
      <c r="F11" s="8" t="str">
        <f>IF(A11=2,SUM(G11:P11),"")</f>
        <v/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8" t="str">
        <f t="shared" si="0"/>
        <v/>
      </c>
      <c r="R11" s="8" t="str">
        <f t="shared" si="1"/>
        <v/>
      </c>
      <c r="S11" s="8" t="str">
        <f t="shared" si="2"/>
        <v/>
      </c>
      <c r="T11" s="8" t="str">
        <f t="shared" si="3"/>
        <v/>
      </c>
      <c r="U11" s="8" t="str">
        <f t="shared" si="4"/>
        <v/>
      </c>
      <c r="V11" s="8" t="str">
        <f t="shared" si="5"/>
        <v/>
      </c>
      <c r="W11" s="9"/>
      <c r="X11" s="9"/>
      <c r="Y11" s="9"/>
      <c r="Z11" s="9"/>
      <c r="AA11" s="9"/>
      <c r="AB11" s="9"/>
      <c r="AC11" s="9"/>
      <c r="AD11" s="9"/>
      <c r="AQ11" s="1" t="s">
        <v>24</v>
      </c>
      <c r="AR11" s="1">
        <v>2</v>
      </c>
      <c r="AS11" s="2">
        <v>2569</v>
      </c>
      <c r="AT11" s="1" t="s">
        <v>30</v>
      </c>
    </row>
    <row r="12" spans="1:46" ht="16.5" customHeight="1" x14ac:dyDescent="0.3">
      <c r="A12" s="8" t="str">
        <f>IF(C12,_xlfn.NUMBERVALUE(3),"")</f>
        <v/>
      </c>
      <c r="B12" s="9"/>
      <c r="C12" s="9"/>
      <c r="D12" s="9"/>
      <c r="E12" s="9"/>
      <c r="F12" s="8" t="str">
        <f>IF(A12=3,SUM(G12:P12),"")</f>
        <v/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8" t="str">
        <f t="shared" si="0"/>
        <v/>
      </c>
      <c r="R12" s="8" t="str">
        <f t="shared" si="1"/>
        <v/>
      </c>
      <c r="S12" s="8" t="str">
        <f t="shared" si="2"/>
        <v/>
      </c>
      <c r="T12" s="8" t="str">
        <f t="shared" si="3"/>
        <v/>
      </c>
      <c r="U12" s="8" t="str">
        <f t="shared" si="4"/>
        <v/>
      </c>
      <c r="V12" s="8" t="str">
        <f t="shared" si="5"/>
        <v/>
      </c>
      <c r="W12" s="9"/>
      <c r="X12" s="9"/>
      <c r="Y12" s="9"/>
      <c r="Z12" s="9"/>
      <c r="AA12" s="9"/>
      <c r="AB12" s="9"/>
      <c r="AC12" s="9"/>
      <c r="AD12" s="9"/>
      <c r="AQ12" s="1" t="s">
        <v>11</v>
      </c>
      <c r="AS12" s="2">
        <v>2570</v>
      </c>
      <c r="AT12" s="1" t="s">
        <v>31</v>
      </c>
    </row>
    <row r="13" spans="1:46" ht="16.5" customHeight="1" x14ac:dyDescent="0.3">
      <c r="A13" s="8" t="str">
        <f>IF(C13,_xlfn.NUMBERVALUE(4),"")</f>
        <v/>
      </c>
      <c r="B13" s="9"/>
      <c r="C13" s="9"/>
      <c r="D13" s="9"/>
      <c r="E13" s="9"/>
      <c r="F13" s="8" t="str">
        <f>IF(A13=4,SUM(G13:P13),"")</f>
        <v/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8" t="str">
        <f t="shared" si="0"/>
        <v/>
      </c>
      <c r="R13" s="8" t="str">
        <f t="shared" si="1"/>
        <v/>
      </c>
      <c r="S13" s="8" t="str">
        <f t="shared" si="2"/>
        <v/>
      </c>
      <c r="T13" s="8" t="str">
        <f t="shared" si="3"/>
        <v/>
      </c>
      <c r="U13" s="8" t="str">
        <f t="shared" si="4"/>
        <v/>
      </c>
      <c r="V13" s="8" t="str">
        <f t="shared" si="5"/>
        <v/>
      </c>
      <c r="W13" s="9"/>
      <c r="X13" s="9"/>
      <c r="Y13" s="9"/>
      <c r="Z13" s="9"/>
      <c r="AA13" s="9"/>
      <c r="AB13" s="9"/>
      <c r="AC13" s="9"/>
      <c r="AD13" s="9"/>
      <c r="AQ13" s="1" t="s">
        <v>9</v>
      </c>
      <c r="AS13" s="2">
        <v>2571</v>
      </c>
    </row>
    <row r="14" spans="1:46" ht="16.5" customHeight="1" x14ac:dyDescent="0.3">
      <c r="A14" s="8" t="str">
        <f>IF(C14,_xlfn.NUMBERVALUE(5),"")</f>
        <v/>
      </c>
      <c r="B14" s="9"/>
      <c r="C14" s="9"/>
      <c r="D14" s="9"/>
      <c r="E14" s="9"/>
      <c r="F14" s="8" t="str">
        <f>IF(A14=5,SUM(G14:P14),"")</f>
        <v/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8" t="str">
        <f t="shared" si="0"/>
        <v/>
      </c>
      <c r="R14" s="8" t="str">
        <f t="shared" si="1"/>
        <v/>
      </c>
      <c r="S14" s="8" t="str">
        <f t="shared" si="2"/>
        <v/>
      </c>
      <c r="T14" s="8" t="str">
        <f t="shared" si="3"/>
        <v/>
      </c>
      <c r="U14" s="8" t="str">
        <f t="shared" si="4"/>
        <v/>
      </c>
      <c r="V14" s="8" t="str">
        <f t="shared" si="5"/>
        <v/>
      </c>
      <c r="W14" s="9"/>
      <c r="X14" s="9"/>
      <c r="Y14" s="9"/>
      <c r="Z14" s="9"/>
      <c r="AA14" s="9"/>
      <c r="AB14" s="9"/>
      <c r="AC14" s="9"/>
      <c r="AD14" s="9"/>
      <c r="AQ14" s="1" t="s">
        <v>10</v>
      </c>
    </row>
    <row r="15" spans="1:46" ht="16.5" customHeight="1" x14ac:dyDescent="0.3">
      <c r="A15" s="8" t="str">
        <f>IF(C15,_xlfn.NUMBERVALUE(6),"")</f>
        <v/>
      </c>
      <c r="B15" s="9"/>
      <c r="C15" s="9"/>
      <c r="D15" s="9"/>
      <c r="E15" s="9"/>
      <c r="F15" s="8" t="str">
        <f>IF(A15=6,SUM(G15:P15),"")</f>
        <v/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8" t="str">
        <f t="shared" si="0"/>
        <v/>
      </c>
      <c r="R15" s="8" t="str">
        <f t="shared" si="1"/>
        <v/>
      </c>
      <c r="S15" s="8" t="str">
        <f t="shared" si="2"/>
        <v/>
      </c>
      <c r="T15" s="8" t="str">
        <f t="shared" si="3"/>
        <v/>
      </c>
      <c r="U15" s="8" t="str">
        <f t="shared" si="4"/>
        <v/>
      </c>
      <c r="V15" s="8" t="str">
        <f t="shared" si="5"/>
        <v/>
      </c>
      <c r="W15" s="9"/>
      <c r="X15" s="9"/>
      <c r="Y15" s="9"/>
      <c r="Z15" s="9"/>
      <c r="AA15" s="9"/>
      <c r="AB15" s="9"/>
      <c r="AC15" s="9"/>
      <c r="AD15" s="9"/>
      <c r="AQ15" s="1" t="s">
        <v>12</v>
      </c>
    </row>
    <row r="16" spans="1:46" ht="16.5" customHeight="1" x14ac:dyDescent="0.3">
      <c r="A16" s="8" t="str">
        <f>IF(C16,_xlfn.NUMBERVALUE(7),"")</f>
        <v/>
      </c>
      <c r="B16" s="9"/>
      <c r="C16" s="9"/>
      <c r="D16" s="9"/>
      <c r="E16" s="9"/>
      <c r="F16" s="8" t="str">
        <f>IF(A16=7,SUM(G16:P16),"")</f>
        <v/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8" t="str">
        <f t="shared" si="0"/>
        <v/>
      </c>
      <c r="R16" s="8" t="str">
        <f t="shared" si="1"/>
        <v/>
      </c>
      <c r="S16" s="8" t="str">
        <f t="shared" si="2"/>
        <v/>
      </c>
      <c r="T16" s="8" t="str">
        <f t="shared" si="3"/>
        <v/>
      </c>
      <c r="U16" s="8" t="str">
        <f t="shared" si="4"/>
        <v/>
      </c>
      <c r="V16" s="8" t="str">
        <f t="shared" si="5"/>
        <v/>
      </c>
      <c r="W16" s="9"/>
      <c r="X16" s="9"/>
      <c r="Y16" s="9"/>
      <c r="Z16" s="9"/>
      <c r="AA16" s="9"/>
      <c r="AB16" s="9"/>
      <c r="AC16" s="9"/>
      <c r="AD16" s="9"/>
      <c r="AQ16" s="1" t="s">
        <v>13</v>
      </c>
    </row>
    <row r="17" spans="1:43" ht="16.5" customHeight="1" x14ac:dyDescent="0.3">
      <c r="A17" s="8" t="str">
        <f>IF(C17,_xlfn.NUMBERVALUE(8),"")</f>
        <v/>
      </c>
      <c r="B17" s="9"/>
      <c r="C17" s="9"/>
      <c r="D17" s="9"/>
      <c r="E17" s="9"/>
      <c r="F17" s="8" t="str">
        <f>IF(A17=8,SUM(G17:P17),"")</f>
        <v/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8" t="str">
        <f t="shared" si="0"/>
        <v/>
      </c>
      <c r="R17" s="8" t="str">
        <f t="shared" si="1"/>
        <v/>
      </c>
      <c r="S17" s="8" t="str">
        <f t="shared" si="2"/>
        <v/>
      </c>
      <c r="T17" s="8" t="str">
        <f t="shared" si="3"/>
        <v/>
      </c>
      <c r="U17" s="8" t="str">
        <f t="shared" si="4"/>
        <v/>
      </c>
      <c r="V17" s="8" t="str">
        <f t="shared" si="5"/>
        <v/>
      </c>
      <c r="W17" s="9"/>
      <c r="X17" s="9"/>
      <c r="Y17" s="9"/>
      <c r="Z17" s="9"/>
      <c r="AA17" s="9"/>
      <c r="AB17" s="9"/>
      <c r="AC17" s="9"/>
      <c r="AD17" s="9"/>
      <c r="AQ17" s="1" t="s">
        <v>14</v>
      </c>
    </row>
    <row r="18" spans="1:43" ht="16.5" customHeight="1" x14ac:dyDescent="0.3">
      <c r="A18" s="8" t="str">
        <f>IF(C18,_xlfn.NUMBERVALUE(9),"")</f>
        <v/>
      </c>
      <c r="B18" s="9"/>
      <c r="C18" s="9"/>
      <c r="D18" s="9"/>
      <c r="E18" s="9"/>
      <c r="F18" s="8" t="str">
        <f>IF(A18=9,SUM(G18:P18),"")</f>
        <v/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8" t="str">
        <f t="shared" si="0"/>
        <v/>
      </c>
      <c r="R18" s="8" t="str">
        <f t="shared" si="1"/>
        <v/>
      </c>
      <c r="S18" s="8" t="str">
        <f t="shared" si="2"/>
        <v/>
      </c>
      <c r="T18" s="8" t="str">
        <f t="shared" si="3"/>
        <v/>
      </c>
      <c r="U18" s="8" t="str">
        <f t="shared" si="4"/>
        <v/>
      </c>
      <c r="V18" s="8" t="str">
        <f t="shared" si="5"/>
        <v/>
      </c>
      <c r="W18" s="9"/>
      <c r="X18" s="9"/>
      <c r="Y18" s="9"/>
      <c r="Z18" s="9"/>
      <c r="AA18" s="9"/>
      <c r="AB18" s="9"/>
      <c r="AC18" s="9"/>
      <c r="AD18" s="9"/>
      <c r="AQ18" s="1" t="s">
        <v>15</v>
      </c>
    </row>
    <row r="19" spans="1:43" ht="16.5" customHeight="1" x14ac:dyDescent="0.3">
      <c r="A19" s="8" t="str">
        <f>IF(C19,_xlfn.NUMBERVALUE(10),"")</f>
        <v/>
      </c>
      <c r="B19" s="9"/>
      <c r="C19" s="9"/>
      <c r="D19" s="10"/>
      <c r="E19" s="10"/>
      <c r="F19" s="8" t="str">
        <f>IF(A19=10,SUM(G19:P19),"")</f>
        <v/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8" t="str">
        <f t="shared" si="0"/>
        <v/>
      </c>
      <c r="R19" s="8" t="str">
        <f t="shared" si="1"/>
        <v/>
      </c>
      <c r="S19" s="8" t="str">
        <f t="shared" si="2"/>
        <v/>
      </c>
      <c r="T19" s="8" t="str">
        <f t="shared" si="3"/>
        <v/>
      </c>
      <c r="U19" s="8" t="str">
        <f t="shared" si="4"/>
        <v/>
      </c>
      <c r="V19" s="8" t="str">
        <f t="shared" si="5"/>
        <v/>
      </c>
      <c r="W19" s="9"/>
      <c r="X19" s="9"/>
      <c r="Y19" s="9"/>
      <c r="Z19" s="9"/>
      <c r="AA19" s="9"/>
      <c r="AB19" s="9"/>
      <c r="AC19" s="9"/>
      <c r="AD19" s="9"/>
      <c r="AQ19" s="1" t="s">
        <v>23</v>
      </c>
    </row>
    <row r="20" spans="1:43" ht="16.5" customHeight="1" x14ac:dyDescent="0.3">
      <c r="A20" s="8" t="str">
        <f>IF(C20,_xlfn.NUMBERVALUE(11),"")</f>
        <v/>
      </c>
      <c r="B20" s="9"/>
      <c r="C20" s="9"/>
      <c r="D20" s="10"/>
      <c r="E20" s="10"/>
      <c r="F20" s="8" t="str">
        <f>IF(A20=11,SUM(G20:P20),"")</f>
        <v/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8" t="str">
        <f t="shared" si="0"/>
        <v/>
      </c>
      <c r="R20" s="8" t="str">
        <f t="shared" si="1"/>
        <v/>
      </c>
      <c r="S20" s="8" t="str">
        <f t="shared" si="2"/>
        <v/>
      </c>
      <c r="T20" s="8" t="str">
        <f t="shared" si="3"/>
        <v/>
      </c>
      <c r="U20" s="8" t="str">
        <f t="shared" si="4"/>
        <v/>
      </c>
      <c r="V20" s="8" t="str">
        <f t="shared" si="5"/>
        <v/>
      </c>
      <c r="W20" s="9"/>
      <c r="X20" s="9"/>
      <c r="Y20" s="9"/>
      <c r="Z20" s="9"/>
      <c r="AA20" s="9"/>
      <c r="AB20" s="9"/>
      <c r="AC20" s="9"/>
      <c r="AD20" s="9"/>
    </row>
    <row r="21" spans="1:43" ht="16.5" customHeight="1" x14ac:dyDescent="0.3">
      <c r="A21" s="8" t="str">
        <f>IF(C21,_xlfn.NUMBERVALUE(12),"")</f>
        <v/>
      </c>
      <c r="B21" s="9"/>
      <c r="C21" s="9"/>
      <c r="D21" s="10"/>
      <c r="E21" s="10"/>
      <c r="F21" s="8" t="str">
        <f>IF(A21=12,SUM(G21:P21),"")</f>
        <v/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8" t="str">
        <f t="shared" si="0"/>
        <v/>
      </c>
      <c r="R21" s="8" t="str">
        <f t="shared" si="1"/>
        <v/>
      </c>
      <c r="S21" s="8" t="str">
        <f t="shared" si="2"/>
        <v/>
      </c>
      <c r="T21" s="13" t="str">
        <f t="shared" si="3"/>
        <v/>
      </c>
      <c r="U21" s="8" t="str">
        <f t="shared" si="4"/>
        <v/>
      </c>
      <c r="V21" s="8" t="str">
        <f t="shared" si="5"/>
        <v/>
      </c>
      <c r="W21" s="9"/>
      <c r="X21" s="9"/>
      <c r="Y21" s="9"/>
      <c r="Z21" s="9"/>
      <c r="AA21" s="9"/>
      <c r="AB21" s="9"/>
      <c r="AC21" s="9"/>
      <c r="AD21" s="9"/>
    </row>
    <row r="22" spans="1:43" ht="16.5" customHeight="1" x14ac:dyDescent="0.3">
      <c r="A22" s="8" t="str">
        <f>IF(C22,_xlfn.NUMBERVALUE(13),"")</f>
        <v/>
      </c>
      <c r="B22" s="9"/>
      <c r="C22" s="9"/>
      <c r="D22" s="10"/>
      <c r="E22" s="10"/>
      <c r="F22" s="8" t="str">
        <f>IF(A22=13,SUM(G22:P22),"")</f>
        <v/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8" t="str">
        <f t="shared" si="0"/>
        <v/>
      </c>
      <c r="R22" s="8" t="str">
        <f t="shared" si="1"/>
        <v/>
      </c>
      <c r="S22" s="8" t="str">
        <f t="shared" si="2"/>
        <v/>
      </c>
      <c r="T22" s="13" t="str">
        <f t="shared" si="3"/>
        <v/>
      </c>
      <c r="U22" s="8" t="str">
        <f t="shared" si="4"/>
        <v/>
      </c>
      <c r="V22" s="8" t="str">
        <f t="shared" si="5"/>
        <v/>
      </c>
      <c r="W22" s="9"/>
      <c r="X22" s="9"/>
      <c r="Y22" s="9"/>
      <c r="Z22" s="9"/>
      <c r="AA22" s="9"/>
      <c r="AB22" s="9"/>
      <c r="AC22" s="9"/>
      <c r="AD22" s="9"/>
    </row>
    <row r="23" spans="1:43" ht="16.5" customHeight="1" x14ac:dyDescent="0.3">
      <c r="A23" s="8" t="str">
        <f>IF(C23,_xlfn.NUMBERVALUE(14),"")</f>
        <v/>
      </c>
      <c r="B23" s="9"/>
      <c r="C23" s="9"/>
      <c r="D23" s="10"/>
      <c r="E23" s="10"/>
      <c r="F23" s="8" t="str">
        <f>IF(A23=14,SUM(G23:P23),"")</f>
        <v/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8" t="str">
        <f t="shared" si="0"/>
        <v/>
      </c>
      <c r="R23" s="8" t="str">
        <f t="shared" si="1"/>
        <v/>
      </c>
      <c r="S23" s="8" t="str">
        <f t="shared" si="2"/>
        <v/>
      </c>
      <c r="T23" s="13" t="str">
        <f t="shared" si="3"/>
        <v/>
      </c>
      <c r="U23" s="8" t="str">
        <f t="shared" si="4"/>
        <v/>
      </c>
      <c r="V23" s="8" t="str">
        <f t="shared" si="5"/>
        <v/>
      </c>
      <c r="W23" s="9"/>
      <c r="X23" s="9"/>
      <c r="Y23" s="9"/>
      <c r="Z23" s="9"/>
      <c r="AA23" s="9"/>
      <c r="AB23" s="9"/>
      <c r="AC23" s="9"/>
      <c r="AD23" s="9"/>
    </row>
    <row r="24" spans="1:43" ht="16.5" customHeight="1" x14ac:dyDescent="0.3">
      <c r="A24" s="8" t="str">
        <f>IF(C24,_xlfn.NUMBERVALUE(15),"")</f>
        <v/>
      </c>
      <c r="B24" s="9"/>
      <c r="C24" s="9"/>
      <c r="D24" s="10"/>
      <c r="E24" s="10"/>
      <c r="F24" s="8" t="str">
        <f>IF(A24=15,SUM(G24:P24),"")</f>
        <v/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8" t="str">
        <f t="shared" si="0"/>
        <v/>
      </c>
      <c r="R24" s="8" t="str">
        <f t="shared" si="1"/>
        <v/>
      </c>
      <c r="S24" s="8" t="str">
        <f t="shared" si="2"/>
        <v/>
      </c>
      <c r="T24" s="13" t="str">
        <f t="shared" si="3"/>
        <v/>
      </c>
      <c r="U24" s="8" t="str">
        <f t="shared" si="4"/>
        <v/>
      </c>
      <c r="V24" s="8" t="str">
        <f t="shared" si="5"/>
        <v/>
      </c>
      <c r="W24" s="9"/>
      <c r="X24" s="9"/>
      <c r="Y24" s="9"/>
      <c r="Z24" s="9"/>
      <c r="AA24" s="9"/>
      <c r="AB24" s="9"/>
      <c r="AC24" s="9"/>
      <c r="AD24" s="9"/>
    </row>
    <row r="25" spans="1:43" ht="16.5" customHeight="1" x14ac:dyDescent="0.3">
      <c r="A25" s="8" t="str">
        <f>IF(C25,_xlfn.NUMBERVALUE(16),"")</f>
        <v/>
      </c>
      <c r="B25" s="9"/>
      <c r="C25" s="9"/>
      <c r="D25" s="10"/>
      <c r="E25" s="10"/>
      <c r="F25" s="8" t="str">
        <f>IF(A25=16,SUM(G25:P25),"")</f>
        <v/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8" t="str">
        <f t="shared" si="0"/>
        <v/>
      </c>
      <c r="R25" s="8" t="str">
        <f t="shared" si="1"/>
        <v/>
      </c>
      <c r="S25" s="8" t="str">
        <f t="shared" si="2"/>
        <v/>
      </c>
      <c r="T25" s="13" t="str">
        <f t="shared" si="3"/>
        <v/>
      </c>
      <c r="U25" s="8" t="str">
        <f t="shared" si="4"/>
        <v/>
      </c>
      <c r="V25" s="8" t="str">
        <f t="shared" si="5"/>
        <v/>
      </c>
      <c r="W25" s="9"/>
      <c r="X25" s="9"/>
      <c r="Y25" s="9"/>
      <c r="Z25" s="9"/>
      <c r="AA25" s="9"/>
      <c r="AB25" s="9"/>
      <c r="AC25" s="9"/>
      <c r="AD25" s="9"/>
    </row>
    <row r="26" spans="1:43" ht="16.5" customHeight="1" x14ac:dyDescent="0.3">
      <c r="A26" s="8" t="str">
        <f>IF(C26,_xlfn.NUMBERVALUE(17),"")</f>
        <v/>
      </c>
      <c r="B26" s="9"/>
      <c r="C26" s="9"/>
      <c r="D26" s="11"/>
      <c r="E26" s="10"/>
      <c r="F26" s="8" t="str">
        <f>IF(A26=17,SUM(G26:P26),"")</f>
        <v/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8" t="str">
        <f t="shared" si="0"/>
        <v/>
      </c>
      <c r="R26" s="8" t="str">
        <f t="shared" si="1"/>
        <v/>
      </c>
      <c r="S26" s="8" t="str">
        <f t="shared" si="2"/>
        <v/>
      </c>
      <c r="T26" s="13" t="str">
        <f t="shared" si="3"/>
        <v/>
      </c>
      <c r="U26" s="8" t="str">
        <f t="shared" si="4"/>
        <v/>
      </c>
      <c r="V26" s="8" t="str">
        <f t="shared" si="5"/>
        <v/>
      </c>
      <c r="W26" s="9"/>
      <c r="X26" s="9"/>
      <c r="Y26" s="9"/>
      <c r="Z26" s="9"/>
      <c r="AA26" s="9"/>
      <c r="AB26" s="9"/>
      <c r="AC26" s="9"/>
      <c r="AD26" s="9"/>
    </row>
    <row r="27" spans="1:43" ht="16.5" customHeight="1" x14ac:dyDescent="0.3">
      <c r="A27" s="8" t="str">
        <f>IF(C27,_xlfn.NUMBERVALUE(18),"")</f>
        <v/>
      </c>
      <c r="B27" s="9"/>
      <c r="C27" s="9"/>
      <c r="D27" s="11"/>
      <c r="E27" s="10"/>
      <c r="F27" s="8" t="str">
        <f>IF(A27=18,SUM(G27:P27),"")</f>
        <v/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8" t="str">
        <f t="shared" si="0"/>
        <v/>
      </c>
      <c r="R27" s="8" t="str">
        <f t="shared" si="1"/>
        <v/>
      </c>
      <c r="S27" s="8" t="str">
        <f t="shared" si="2"/>
        <v/>
      </c>
      <c r="T27" s="13" t="str">
        <f t="shared" si="3"/>
        <v/>
      </c>
      <c r="U27" s="8" t="str">
        <f t="shared" si="4"/>
        <v/>
      </c>
      <c r="V27" s="8" t="str">
        <f t="shared" si="5"/>
        <v/>
      </c>
      <c r="W27" s="9"/>
      <c r="X27" s="9"/>
      <c r="Y27" s="9"/>
      <c r="Z27" s="9"/>
      <c r="AA27" s="9"/>
      <c r="AB27" s="9"/>
      <c r="AC27" s="9"/>
      <c r="AD27" s="9"/>
    </row>
    <row r="28" spans="1:43" ht="16.5" customHeight="1" x14ac:dyDescent="0.3">
      <c r="A28" s="8" t="str">
        <f>IF(C28,_xlfn.NUMBERVALUE(19),"")</f>
        <v/>
      </c>
      <c r="B28" s="9"/>
      <c r="C28" s="9"/>
      <c r="D28" s="11"/>
      <c r="E28" s="10"/>
      <c r="F28" s="8" t="str">
        <f>IF(A28=19,SUM(G28:P28),"")</f>
        <v/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8" t="str">
        <f t="shared" si="0"/>
        <v/>
      </c>
      <c r="R28" s="8" t="str">
        <f t="shared" si="1"/>
        <v/>
      </c>
      <c r="S28" s="8" t="str">
        <f t="shared" si="2"/>
        <v/>
      </c>
      <c r="T28" s="13" t="str">
        <f t="shared" si="3"/>
        <v/>
      </c>
      <c r="U28" s="8" t="str">
        <f t="shared" si="4"/>
        <v/>
      </c>
      <c r="V28" s="8" t="str">
        <f t="shared" si="5"/>
        <v/>
      </c>
      <c r="W28" s="9"/>
      <c r="X28" s="9"/>
      <c r="Y28" s="9"/>
      <c r="Z28" s="9"/>
      <c r="AA28" s="9"/>
      <c r="AB28" s="9"/>
      <c r="AC28" s="9"/>
      <c r="AD28" s="9"/>
    </row>
    <row r="29" spans="1:43" ht="16.5" customHeight="1" x14ac:dyDescent="0.3">
      <c r="A29" s="8" t="str">
        <f>IF(C29,_xlfn.NUMBERVALUE(20),"")</f>
        <v/>
      </c>
      <c r="B29" s="9"/>
      <c r="C29" s="9"/>
      <c r="D29" s="11"/>
      <c r="E29" s="10"/>
      <c r="F29" s="8" t="str">
        <f>IF(A29=20,SUM(G29:P29),"")</f>
        <v/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8" t="str">
        <f t="shared" si="0"/>
        <v/>
      </c>
      <c r="R29" s="8" t="str">
        <f t="shared" si="1"/>
        <v/>
      </c>
      <c r="S29" s="8" t="str">
        <f t="shared" si="2"/>
        <v/>
      </c>
      <c r="T29" s="13" t="str">
        <f t="shared" si="3"/>
        <v/>
      </c>
      <c r="U29" s="8" t="str">
        <f t="shared" si="4"/>
        <v/>
      </c>
      <c r="V29" s="8" t="str">
        <f t="shared" si="5"/>
        <v/>
      </c>
      <c r="W29" s="9"/>
      <c r="X29" s="9"/>
      <c r="Y29" s="9"/>
      <c r="Z29" s="9"/>
      <c r="AA29" s="9"/>
      <c r="AB29" s="9"/>
      <c r="AC29" s="9"/>
      <c r="AD29" s="9"/>
    </row>
    <row r="30" spans="1:43" x14ac:dyDescent="0.3">
      <c r="E30" s="20" t="s">
        <v>5</v>
      </c>
      <c r="F30" s="21">
        <f t="shared" ref="F30:P30" si="6">SUM(F10:F29)</f>
        <v>0</v>
      </c>
      <c r="G30" s="18">
        <f t="shared" si="6"/>
        <v>0</v>
      </c>
      <c r="H30" s="18">
        <f t="shared" si="6"/>
        <v>0</v>
      </c>
      <c r="I30" s="18">
        <f t="shared" si="6"/>
        <v>0</v>
      </c>
      <c r="J30" s="18">
        <f t="shared" si="6"/>
        <v>0</v>
      </c>
      <c r="K30" s="18">
        <f t="shared" si="6"/>
        <v>0</v>
      </c>
      <c r="L30" s="18">
        <f t="shared" si="6"/>
        <v>0</v>
      </c>
      <c r="M30" s="18">
        <f t="shared" si="6"/>
        <v>0</v>
      </c>
      <c r="N30" s="18">
        <f t="shared" si="6"/>
        <v>0</v>
      </c>
      <c r="O30" s="18">
        <f t="shared" si="6"/>
        <v>0</v>
      </c>
      <c r="P30" s="18">
        <f t="shared" si="6"/>
        <v>0</v>
      </c>
      <c r="U30" s="21" t="s">
        <v>5</v>
      </c>
      <c r="V30" s="17">
        <f>SUM(V10:V29)</f>
        <v>0</v>
      </c>
      <c r="W30" s="17">
        <f>SUM(W10:W29)</f>
        <v>0</v>
      </c>
      <c r="X30" s="17">
        <f>SUM(X10:X29)</f>
        <v>0</v>
      </c>
      <c r="Y30" s="17">
        <f t="shared" ref="Y30:AD30" si="7">SUM(Y10:Y29)</f>
        <v>0</v>
      </c>
      <c r="Z30" s="17">
        <f t="shared" si="7"/>
        <v>0</v>
      </c>
      <c r="AA30" s="17">
        <f t="shared" si="7"/>
        <v>0</v>
      </c>
      <c r="AB30" s="17">
        <f t="shared" si="7"/>
        <v>0</v>
      </c>
      <c r="AC30" s="17">
        <f t="shared" si="7"/>
        <v>0</v>
      </c>
      <c r="AD30" s="17">
        <f t="shared" si="7"/>
        <v>0</v>
      </c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3" x14ac:dyDescent="0.3">
      <c r="E31" s="20" t="s">
        <v>34</v>
      </c>
      <c r="F31" s="22" t="str">
        <f>IF(SUM(G31:P31)=0,"-",SUM(G31:P31))</f>
        <v>-</v>
      </c>
      <c r="G31" s="19" t="str">
        <f>IFERROR((G30/$F$30)*100,"")</f>
        <v/>
      </c>
      <c r="H31" s="19" t="str">
        <f t="shared" ref="H31:P31" si="8">IFERROR((H30/$F$30)*100,"")</f>
        <v/>
      </c>
      <c r="I31" s="19" t="str">
        <f t="shared" si="8"/>
        <v/>
      </c>
      <c r="J31" s="19" t="str">
        <f t="shared" si="8"/>
        <v/>
      </c>
      <c r="K31" s="19" t="str">
        <f t="shared" si="8"/>
        <v/>
      </c>
      <c r="L31" s="19" t="str">
        <f t="shared" si="8"/>
        <v/>
      </c>
      <c r="M31" s="19" t="str">
        <f t="shared" si="8"/>
        <v/>
      </c>
      <c r="N31" s="19" t="str">
        <f t="shared" si="8"/>
        <v/>
      </c>
      <c r="O31" s="19" t="str">
        <f t="shared" si="8"/>
        <v/>
      </c>
      <c r="P31" s="19" t="str">
        <f t="shared" si="8"/>
        <v/>
      </c>
      <c r="U31" s="61" t="s">
        <v>34</v>
      </c>
      <c r="V31" s="61"/>
      <c r="W31" s="19" t="str">
        <f t="shared" ref="W31:AD31" si="9">IFERROR((W30/$V$30)*100,"")</f>
        <v/>
      </c>
      <c r="X31" s="19" t="str">
        <f t="shared" si="9"/>
        <v/>
      </c>
      <c r="Y31" s="19" t="str">
        <f t="shared" si="9"/>
        <v/>
      </c>
      <c r="Z31" s="19" t="str">
        <f t="shared" si="9"/>
        <v/>
      </c>
      <c r="AA31" s="19" t="str">
        <f t="shared" si="9"/>
        <v/>
      </c>
      <c r="AB31" s="19" t="str">
        <f t="shared" si="9"/>
        <v/>
      </c>
      <c r="AC31" s="19" t="str">
        <f t="shared" si="9"/>
        <v/>
      </c>
      <c r="AD31" s="19" t="str">
        <f t="shared" si="9"/>
        <v/>
      </c>
    </row>
    <row r="32" spans="1:43" x14ac:dyDescent="0.3">
      <c r="E32" s="7"/>
      <c r="F32" s="23"/>
      <c r="G32" s="24"/>
      <c r="H32" s="24"/>
      <c r="I32" s="24"/>
      <c r="J32" s="24"/>
      <c r="K32" s="24"/>
      <c r="L32" s="24"/>
      <c r="M32" s="24"/>
      <c r="N32" s="24"/>
      <c r="O32" s="24"/>
      <c r="P32" s="24"/>
      <c r="U32" s="61"/>
      <c r="V32" s="61"/>
      <c r="W32" s="60">
        <f>SUM(W31:Z31)</f>
        <v>0</v>
      </c>
      <c r="X32" s="60"/>
      <c r="Y32" s="60"/>
      <c r="Z32" s="60"/>
      <c r="AA32" s="60">
        <f>SUM(AA31:AD31)</f>
        <v>0</v>
      </c>
      <c r="AB32" s="60"/>
      <c r="AC32" s="60"/>
      <c r="AD32" s="60"/>
    </row>
    <row r="33" spans="1:30" x14ac:dyDescent="0.3">
      <c r="A33" s="54"/>
      <c r="B33" s="54"/>
      <c r="C33" s="54"/>
      <c r="D33" s="54"/>
      <c r="E33" s="54"/>
      <c r="F33" s="54"/>
      <c r="G33" s="50"/>
      <c r="H33" s="50"/>
      <c r="I33" s="50"/>
      <c r="L33" s="37"/>
      <c r="M33" s="37"/>
      <c r="N33" s="37"/>
      <c r="O33" s="37"/>
      <c r="P33" s="37"/>
      <c r="Q33" s="46" t="s">
        <v>54</v>
      </c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</row>
    <row r="34" spans="1:30" x14ac:dyDescent="0.3">
      <c r="D34" s="40" t="s">
        <v>52</v>
      </c>
      <c r="E34" s="41"/>
      <c r="Q34" s="58" t="s">
        <v>56</v>
      </c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</row>
    <row r="35" spans="1:30" x14ac:dyDescent="0.3">
      <c r="D35" s="41"/>
      <c r="E35" s="41"/>
      <c r="F35" s="4"/>
      <c r="G35" s="49" t="s">
        <v>46</v>
      </c>
      <c r="H35" s="49"/>
      <c r="I35" s="49"/>
      <c r="J35" s="49"/>
      <c r="K35" s="5">
        <f>F30</f>
        <v>0</v>
      </c>
      <c r="L35" s="5" t="s">
        <v>49</v>
      </c>
      <c r="M35" s="31" t="s">
        <v>50</v>
      </c>
      <c r="N35" s="31"/>
      <c r="O35" s="31"/>
      <c r="W35" s="57" t="s">
        <v>32</v>
      </c>
      <c r="X35" s="57"/>
      <c r="Y35" s="57"/>
      <c r="Z35" s="57"/>
      <c r="AA35" s="57" t="s">
        <v>33</v>
      </c>
      <c r="AB35" s="57"/>
      <c r="AC35" s="57"/>
      <c r="AD35" s="57"/>
    </row>
    <row r="36" spans="1:30" x14ac:dyDescent="0.3">
      <c r="B36" s="47" t="s">
        <v>29</v>
      </c>
      <c r="C36" s="47"/>
      <c r="D36" s="38" t="str">
        <f>IFERROR((J46/E46)*100,"-")</f>
        <v>-</v>
      </c>
      <c r="E36" s="39"/>
      <c r="F36" s="51" t="s">
        <v>58</v>
      </c>
      <c r="G36" s="32"/>
      <c r="H36" s="32"/>
      <c r="I36" s="32"/>
      <c r="J36" s="32"/>
      <c r="K36" s="2">
        <f>SUM(O30:P30)</f>
        <v>0</v>
      </c>
      <c r="L36" s="2" t="s">
        <v>49</v>
      </c>
      <c r="M36" s="50" t="str">
        <f>IFERROR((K36/K35)*100,"-")</f>
        <v>-</v>
      </c>
      <c r="N36" s="50"/>
      <c r="O36" s="50"/>
      <c r="R36" s="41" t="s">
        <v>55</v>
      </c>
      <c r="S36" s="41"/>
      <c r="T36" s="15" t="s">
        <v>2</v>
      </c>
      <c r="U36" s="15" t="s">
        <v>3</v>
      </c>
      <c r="V36" s="15" t="s">
        <v>5</v>
      </c>
      <c r="W36" s="15">
        <v>3</v>
      </c>
      <c r="X36" s="15">
        <v>2</v>
      </c>
      <c r="Y36" s="15">
        <v>1</v>
      </c>
      <c r="Z36" s="15">
        <v>0</v>
      </c>
      <c r="AA36" s="15">
        <v>3</v>
      </c>
      <c r="AB36" s="15">
        <v>2</v>
      </c>
      <c r="AC36" s="15">
        <v>1</v>
      </c>
      <c r="AD36" s="15">
        <v>0</v>
      </c>
    </row>
    <row r="37" spans="1:30" x14ac:dyDescent="0.3">
      <c r="B37" s="47" t="s">
        <v>30</v>
      </c>
      <c r="C37" s="47"/>
      <c r="D37" s="38" t="str">
        <f>IFERROR((J47/E47)*100,"-")</f>
        <v>-</v>
      </c>
      <c r="E37" s="39"/>
      <c r="F37" s="51" t="s">
        <v>51</v>
      </c>
      <c r="G37" s="32"/>
      <c r="H37" s="32"/>
      <c r="I37" s="32"/>
      <c r="J37" s="32"/>
      <c r="K37" s="2">
        <f>K35-K36</f>
        <v>0</v>
      </c>
      <c r="L37" s="2" t="s">
        <v>49</v>
      </c>
      <c r="M37" s="50" t="str">
        <f>IFERROR(F31,"-")</f>
        <v>-</v>
      </c>
      <c r="N37" s="50"/>
      <c r="O37" s="50"/>
      <c r="R37" s="55"/>
      <c r="S37" s="56"/>
      <c r="T37" s="9"/>
      <c r="U37" s="9"/>
      <c r="V37" s="8" t="str">
        <f t="shared" ref="V37:AD37" si="10">IF($T$37&lt;1,"",SUMIF($T$10:$T$29,$T$37,V10:V29))</f>
        <v/>
      </c>
      <c r="W37" s="8" t="str">
        <f t="shared" si="10"/>
        <v/>
      </c>
      <c r="X37" s="8" t="str">
        <f t="shared" si="10"/>
        <v/>
      </c>
      <c r="Y37" s="8" t="str">
        <f t="shared" si="10"/>
        <v/>
      </c>
      <c r="Z37" s="8" t="str">
        <f t="shared" si="10"/>
        <v/>
      </c>
      <c r="AA37" s="8" t="str">
        <f t="shared" si="10"/>
        <v/>
      </c>
      <c r="AB37" s="8" t="str">
        <f t="shared" si="10"/>
        <v/>
      </c>
      <c r="AC37" s="8" t="str">
        <f t="shared" si="10"/>
        <v/>
      </c>
      <c r="AD37" s="8" t="str">
        <f t="shared" si="10"/>
        <v/>
      </c>
    </row>
    <row r="38" spans="1:30" x14ac:dyDescent="0.3">
      <c r="B38" s="47" t="s">
        <v>31</v>
      </c>
      <c r="C38" s="47"/>
      <c r="D38" s="38" t="str">
        <f>IFERROR((J48/E48)*100,"-")</f>
        <v>-</v>
      </c>
      <c r="E38" s="39"/>
      <c r="F38" s="16"/>
      <c r="G38" s="32" t="s">
        <v>47</v>
      </c>
      <c r="H38" s="32"/>
      <c r="I38" s="32"/>
      <c r="J38" s="32"/>
      <c r="K38" s="2">
        <f>SUM(G30:M30)</f>
        <v>0</v>
      </c>
      <c r="L38" s="2" t="s">
        <v>49</v>
      </c>
      <c r="M38" s="50" t="str">
        <f>IFERROR((K38/K37)*100,"-")</f>
        <v>-</v>
      </c>
      <c r="N38" s="50"/>
      <c r="O38" s="50"/>
      <c r="R38" s="55"/>
      <c r="S38" s="56"/>
      <c r="T38" s="12"/>
      <c r="U38" s="12"/>
      <c r="V38" s="8" t="str">
        <f t="shared" ref="V38:AD38" si="11">IF($T$38&lt;1,"",SUMIF($T$10:$T$29,$T$38,V10:V29))</f>
        <v/>
      </c>
      <c r="W38" s="8" t="str">
        <f t="shared" si="11"/>
        <v/>
      </c>
      <c r="X38" s="8" t="str">
        <f t="shared" si="11"/>
        <v/>
      </c>
      <c r="Y38" s="8" t="str">
        <f t="shared" si="11"/>
        <v/>
      </c>
      <c r="Z38" s="8" t="str">
        <f t="shared" si="11"/>
        <v/>
      </c>
      <c r="AA38" s="8" t="str">
        <f t="shared" si="11"/>
        <v/>
      </c>
      <c r="AB38" s="8" t="str">
        <f t="shared" si="11"/>
        <v/>
      </c>
      <c r="AC38" s="8" t="str">
        <f t="shared" si="11"/>
        <v/>
      </c>
      <c r="AD38" s="8" t="str">
        <f t="shared" si="11"/>
        <v/>
      </c>
    </row>
    <row r="39" spans="1:30" x14ac:dyDescent="0.3">
      <c r="B39" s="48" t="s">
        <v>5</v>
      </c>
      <c r="C39" s="48"/>
      <c r="D39" s="52" t="str">
        <f>IFERROR((J49/E49)*100,"-")</f>
        <v>-</v>
      </c>
      <c r="E39" s="53"/>
      <c r="F39" s="16"/>
      <c r="G39" s="32" t="s">
        <v>48</v>
      </c>
      <c r="H39" s="32"/>
      <c r="I39" s="32"/>
      <c r="J39" s="32"/>
      <c r="K39" s="2">
        <f>N30</f>
        <v>0</v>
      </c>
      <c r="L39" s="2" t="s">
        <v>49</v>
      </c>
      <c r="M39" s="50" t="str">
        <f>IFERROR((K39/K37)*100,"-")</f>
        <v>-</v>
      </c>
      <c r="N39" s="50"/>
      <c r="O39" s="50"/>
      <c r="R39" s="55"/>
      <c r="S39" s="56"/>
      <c r="T39" s="12"/>
      <c r="U39" s="12"/>
      <c r="V39" s="8" t="str">
        <f t="shared" ref="V39:AD39" si="12">IF($T$39&lt;1,"",SUMIF($T$10:$T$29,$T$39,V10:V29))</f>
        <v/>
      </c>
      <c r="W39" s="8" t="str">
        <f t="shared" si="12"/>
        <v/>
      </c>
      <c r="X39" s="8" t="str">
        <f t="shared" si="12"/>
        <v/>
      </c>
      <c r="Y39" s="8" t="str">
        <f t="shared" si="12"/>
        <v/>
      </c>
      <c r="Z39" s="8" t="str">
        <f t="shared" si="12"/>
        <v/>
      </c>
      <c r="AA39" s="8" t="str">
        <f t="shared" si="12"/>
        <v/>
      </c>
      <c r="AB39" s="8" t="str">
        <f t="shared" si="12"/>
        <v/>
      </c>
      <c r="AC39" s="8" t="str">
        <f t="shared" si="12"/>
        <v/>
      </c>
      <c r="AD39" s="8" t="str">
        <f t="shared" si="12"/>
        <v/>
      </c>
    </row>
    <row r="40" spans="1:30" x14ac:dyDescent="0.3">
      <c r="R40" s="55"/>
      <c r="S40" s="56"/>
      <c r="T40" s="12"/>
      <c r="U40" s="12"/>
      <c r="V40" s="8" t="str">
        <f t="shared" ref="V40:AD40" si="13">IF($T$40&lt;1,"",SUMIF($T$10:$T$29,$T$40,V10:V29))</f>
        <v/>
      </c>
      <c r="W40" s="8" t="str">
        <f t="shared" si="13"/>
        <v/>
      </c>
      <c r="X40" s="8" t="str">
        <f t="shared" si="13"/>
        <v/>
      </c>
      <c r="Y40" s="8" t="str">
        <f t="shared" si="13"/>
        <v/>
      </c>
      <c r="Z40" s="8" t="str">
        <f t="shared" si="13"/>
        <v/>
      </c>
      <c r="AA40" s="8" t="str">
        <f t="shared" si="13"/>
        <v/>
      </c>
      <c r="AB40" s="8" t="str">
        <f t="shared" si="13"/>
        <v/>
      </c>
      <c r="AC40" s="8" t="str">
        <f t="shared" si="13"/>
        <v/>
      </c>
      <c r="AD40" s="8" t="str">
        <f t="shared" si="13"/>
        <v/>
      </c>
    </row>
    <row r="41" spans="1:30" x14ac:dyDescent="0.3">
      <c r="R41" s="55"/>
      <c r="S41" s="56"/>
      <c r="T41" s="12"/>
      <c r="U41" s="12"/>
      <c r="V41" s="8" t="str">
        <f t="shared" ref="V41:AD41" si="14">IF($T$41&lt;1,"",SUMIF($T$10:$T$29,$T$41,V10:V29))</f>
        <v/>
      </c>
      <c r="W41" s="8" t="str">
        <f t="shared" si="14"/>
        <v/>
      </c>
      <c r="X41" s="8" t="str">
        <f t="shared" si="14"/>
        <v/>
      </c>
      <c r="Y41" s="8" t="str">
        <f t="shared" si="14"/>
        <v/>
      </c>
      <c r="Z41" s="8" t="str">
        <f t="shared" si="14"/>
        <v/>
      </c>
      <c r="AA41" s="8" t="str">
        <f t="shared" si="14"/>
        <v/>
      </c>
      <c r="AB41" s="8" t="str">
        <f t="shared" si="14"/>
        <v/>
      </c>
      <c r="AC41" s="8" t="str">
        <f t="shared" si="14"/>
        <v/>
      </c>
      <c r="AD41" s="8" t="str">
        <f t="shared" si="14"/>
        <v/>
      </c>
    </row>
    <row r="45" spans="1:30" hidden="1" x14ac:dyDescent="0.3">
      <c r="E45" s="2" t="s">
        <v>45</v>
      </c>
      <c r="F45" s="2" t="s">
        <v>36</v>
      </c>
      <c r="G45" s="28" t="s">
        <v>37</v>
      </c>
      <c r="H45" s="28" t="s">
        <v>38</v>
      </c>
      <c r="I45" s="28" t="s">
        <v>39</v>
      </c>
      <c r="J45" s="2" t="s">
        <v>40</v>
      </c>
      <c r="K45" s="2"/>
      <c r="L45" s="2" t="s">
        <v>41</v>
      </c>
      <c r="M45" s="28" t="s">
        <v>42</v>
      </c>
      <c r="N45" s="28" t="s">
        <v>43</v>
      </c>
      <c r="O45" s="2" t="s">
        <v>44</v>
      </c>
    </row>
    <row r="46" spans="1:30" hidden="1" x14ac:dyDescent="0.3">
      <c r="D46" s="1" t="s">
        <v>29</v>
      </c>
      <c r="E46" s="3">
        <f>F46-O46</f>
        <v>0</v>
      </c>
      <c r="F46" s="3">
        <f>SUMIF($B$10:$B$29,"ม.4",$F$10:$F$29)</f>
        <v>0</v>
      </c>
      <c r="G46" s="3">
        <f>SUMIF($B$10:$B$29,"ม.4",$G$10:$G$29)</f>
        <v>0</v>
      </c>
      <c r="H46" s="3">
        <f>SUMIF($B$10:$B$29,"ม.4",$H$10:$H$29)</f>
        <v>0</v>
      </c>
      <c r="I46" s="3">
        <f>SUMIF($B$10:$B$29,"ม.4",$I$10:$I$29)</f>
        <v>0</v>
      </c>
      <c r="J46" s="3">
        <f>SUM(G46:I46)</f>
        <v>0</v>
      </c>
      <c r="K46" s="3"/>
      <c r="M46" s="3">
        <f>SUMIF($B$10:$B$29,"ม.4",$O$10:$O$29)</f>
        <v>0</v>
      </c>
      <c r="N46" s="3">
        <f>SUMIF($B$10:$B$29,"ม.4",$P$10:$P$29)</f>
        <v>0</v>
      </c>
      <c r="O46" s="3">
        <f>SUM(M46:N46)</f>
        <v>0</v>
      </c>
    </row>
    <row r="47" spans="1:30" hidden="1" x14ac:dyDescent="0.3">
      <c r="D47" s="1" t="s">
        <v>30</v>
      </c>
      <c r="E47" s="3">
        <f>F47-O47</f>
        <v>0</v>
      </c>
      <c r="F47" s="3">
        <f>SUMIF($B$10:$B$29,"ม.5",$F$10:$F$29)</f>
        <v>0</v>
      </c>
      <c r="G47" s="3">
        <f>SUMIF($B$10:$B$29,"ม.5",$G$10:$G$29)</f>
        <v>0</v>
      </c>
      <c r="H47" s="3">
        <f>SUMIF($B$10:$B$29,"ม.5",$H$10:$H$29)</f>
        <v>0</v>
      </c>
      <c r="I47" s="3">
        <f>SUMIF($B$10:$B$29,"ม.5",$I$10:$I$29)</f>
        <v>0</v>
      </c>
      <c r="J47" s="3">
        <f t="shared" ref="J47:J48" si="15">SUM(G47:I47)</f>
        <v>0</v>
      </c>
      <c r="K47" s="3"/>
      <c r="M47" s="3">
        <f>SUMIF($B$10:$B$29,"ม.5",$O$10:$O$29)</f>
        <v>0</v>
      </c>
      <c r="N47" s="3">
        <f>SUMIF($B$10:$B$29,"ม.5",$P$10:$P$29)</f>
        <v>0</v>
      </c>
      <c r="O47" s="3">
        <f t="shared" ref="O47:O49" si="16">SUM(M47:N47)</f>
        <v>0</v>
      </c>
    </row>
    <row r="48" spans="1:30" hidden="1" x14ac:dyDescent="0.3">
      <c r="D48" s="1" t="s">
        <v>31</v>
      </c>
      <c r="E48" s="3">
        <f>F48-O48</f>
        <v>0</v>
      </c>
      <c r="F48" s="3">
        <f>SUMIF($B$10:$B$29,"ม.6",$F$10:$F$29)</f>
        <v>0</v>
      </c>
      <c r="G48" s="3">
        <f>SUMIF($B$10:$B$29,"ม.6",$G$10:$G$29)</f>
        <v>0</v>
      </c>
      <c r="H48" s="3">
        <f>SUMIF($B$10:$B$29,"ม.6",$H$10:$H$29)</f>
        <v>0</v>
      </c>
      <c r="I48" s="3">
        <f>SUMIF($B$10:$B$29,"ม.6",$I$10:$I$29)</f>
        <v>0</v>
      </c>
      <c r="J48" s="3">
        <f t="shared" si="15"/>
        <v>0</v>
      </c>
      <c r="K48" s="3"/>
      <c r="M48" s="3">
        <f>SUMIF($B$10:$B$29,"ม.6",$O$10:$O$29)</f>
        <v>0</v>
      </c>
      <c r="N48" s="3">
        <f>SUMIF($B$10:$B$29,"ม.6",$P$10:$P$29)</f>
        <v>0</v>
      </c>
      <c r="O48" s="3">
        <f t="shared" si="16"/>
        <v>0</v>
      </c>
    </row>
    <row r="49" spans="3:30" hidden="1" x14ac:dyDescent="0.3">
      <c r="D49" s="1" t="s">
        <v>5</v>
      </c>
      <c r="E49" s="3">
        <f>F49-O49</f>
        <v>0</v>
      </c>
      <c r="F49" s="2">
        <f>F30</f>
        <v>0</v>
      </c>
      <c r="G49" s="2">
        <f t="shared" ref="G49:I49" si="17">G30</f>
        <v>0</v>
      </c>
      <c r="H49" s="2">
        <f t="shared" si="17"/>
        <v>0</v>
      </c>
      <c r="I49" s="2">
        <f t="shared" si="17"/>
        <v>0</v>
      </c>
      <c r="J49" s="2">
        <f>SUM(G49:I49)</f>
        <v>0</v>
      </c>
      <c r="M49" s="2">
        <f>O30</f>
        <v>0</v>
      </c>
      <c r="N49" s="2">
        <f>P30</f>
        <v>0</v>
      </c>
      <c r="O49" s="3">
        <f t="shared" si="16"/>
        <v>0</v>
      </c>
    </row>
    <row r="50" spans="3:30" hidden="1" x14ac:dyDescent="0.3"/>
    <row r="51" spans="3:30" hidden="1" x14ac:dyDescent="0.3"/>
    <row r="52" spans="3:30" hidden="1" x14ac:dyDescent="0.3"/>
    <row r="53" spans="3:30" ht="21.75" hidden="1" customHeight="1" x14ac:dyDescent="0.3">
      <c r="C53" s="36" t="s">
        <v>20</v>
      </c>
      <c r="D53" s="36"/>
      <c r="I53" s="29" t="s">
        <v>18</v>
      </c>
      <c r="J53" s="29"/>
      <c r="K53" s="2"/>
      <c r="L53" s="2"/>
      <c r="M53" s="2"/>
      <c r="N53" s="2"/>
    </row>
    <row r="54" spans="3:30" hidden="1" x14ac:dyDescent="0.3">
      <c r="D54" s="37" t="s">
        <v>25</v>
      </c>
      <c r="E54" s="37"/>
      <c r="I54" s="2"/>
      <c r="J54" s="2"/>
      <c r="K54" s="29" t="s">
        <v>25</v>
      </c>
      <c r="L54" s="29"/>
      <c r="M54" s="29"/>
      <c r="N54" s="29"/>
      <c r="O54" s="29"/>
      <c r="P54" s="29"/>
      <c r="S54" s="36"/>
      <c r="T54" s="36"/>
      <c r="Y54" s="29"/>
      <c r="Z54" s="29"/>
      <c r="AA54" s="2"/>
      <c r="AB54" s="2"/>
      <c r="AC54" s="2"/>
      <c r="AD54" s="2"/>
    </row>
    <row r="55" spans="3:30" hidden="1" x14ac:dyDescent="0.3">
      <c r="D55" s="37" t="s">
        <v>19</v>
      </c>
      <c r="E55" s="37"/>
      <c r="G55" s="4"/>
      <c r="H55" s="4"/>
      <c r="I55" s="29" t="str">
        <f>IF(E6="กิจกรรมพัฒนาผู้เรียน","หัวหน้ากิจกรรมพัฒนาผู้เรียน",IF(E6="การศึกษาและค้นคว้าด้วยตนเอง (IS)","หัวหน้ารายวิชา IS","หัวหน้ากลุ่มสาระการเรียนรู้"&amp;" "&amp;E6))</f>
        <v xml:space="preserve">หัวหน้ากลุ่มสาระการเรียนรู้ </v>
      </c>
      <c r="J55" s="29"/>
      <c r="K55" s="29"/>
      <c r="L55" s="29"/>
      <c r="M55" s="29"/>
      <c r="N55" s="29"/>
      <c r="O55" s="29"/>
      <c r="P55" s="29"/>
      <c r="T55" s="37"/>
      <c r="U55" s="37"/>
      <c r="Y55" s="2"/>
      <c r="Z55" s="2"/>
      <c r="AA55" s="29"/>
      <c r="AB55" s="29"/>
      <c r="AC55" s="29"/>
      <c r="AD55" s="29"/>
    </row>
    <row r="56" spans="3:30" x14ac:dyDescent="0.3">
      <c r="T56" s="37"/>
      <c r="U56" s="37"/>
      <c r="W56" s="4"/>
      <c r="X56" s="4"/>
      <c r="Y56" s="29"/>
      <c r="Z56" s="29"/>
      <c r="AA56" s="29"/>
      <c r="AB56" s="29"/>
      <c r="AC56" s="29"/>
      <c r="AD56" s="29"/>
    </row>
  </sheetData>
  <sheetProtection algorithmName="SHA-512" hashValue="c4BGh344xoEmWPnXlMC1Ct24R2Y7TUCkTOHOKYG+Y6NYNAW0BdSy7YcUjBiIorIddzcmO/UsCWGadd+AHpOHig==" saltValue="XqXQAAzz7HdH3+HfNFVuhQ==" spinCount="100000" sheet="1" objects="1" scenarios="1" selectLockedCells="1"/>
  <dataConsolidate/>
  <mergeCells count="84">
    <mergeCell ref="I55:P55"/>
    <mergeCell ref="K54:P54"/>
    <mergeCell ref="D55:E55"/>
    <mergeCell ref="D54:E54"/>
    <mergeCell ref="I53:J53"/>
    <mergeCell ref="C53:D53"/>
    <mergeCell ref="R41:S41"/>
    <mergeCell ref="W35:Z35"/>
    <mergeCell ref="AA35:AD35"/>
    <mergeCell ref="Q5:AD5"/>
    <mergeCell ref="Q34:AD34"/>
    <mergeCell ref="W32:Z32"/>
    <mergeCell ref="AA32:AD32"/>
    <mergeCell ref="U31:V32"/>
    <mergeCell ref="R36:S36"/>
    <mergeCell ref="R37:S37"/>
    <mergeCell ref="R38:S38"/>
    <mergeCell ref="R39:S39"/>
    <mergeCell ref="R40:S40"/>
    <mergeCell ref="AA6:AD7"/>
    <mergeCell ref="W6:Z7"/>
    <mergeCell ref="AA8:AA9"/>
    <mergeCell ref="AB8:AB9"/>
    <mergeCell ref="AC8:AC9"/>
    <mergeCell ref="AD8:AD9"/>
    <mergeCell ref="B36:C36"/>
    <mergeCell ref="B37:C37"/>
    <mergeCell ref="T8:T9"/>
    <mergeCell ref="U8:U9"/>
    <mergeCell ref="L33:P33"/>
    <mergeCell ref="G33:I33"/>
    <mergeCell ref="A33:F33"/>
    <mergeCell ref="B38:C38"/>
    <mergeCell ref="B39:C39"/>
    <mergeCell ref="G35:J35"/>
    <mergeCell ref="M36:O36"/>
    <mergeCell ref="F36:J36"/>
    <mergeCell ref="G39:J39"/>
    <mergeCell ref="F37:J37"/>
    <mergeCell ref="M39:O39"/>
    <mergeCell ref="D37:E37"/>
    <mergeCell ref="D38:E38"/>
    <mergeCell ref="D39:E39"/>
    <mergeCell ref="G38:J38"/>
    <mergeCell ref="M37:O37"/>
    <mergeCell ref="M38:O38"/>
    <mergeCell ref="Q3:AD3"/>
    <mergeCell ref="K6:L6"/>
    <mergeCell ref="D36:E36"/>
    <mergeCell ref="D34:E35"/>
    <mergeCell ref="M35:O35"/>
    <mergeCell ref="D5:G5"/>
    <mergeCell ref="H5:O5"/>
    <mergeCell ref="W8:W9"/>
    <mergeCell ref="X8:X9"/>
    <mergeCell ref="V8:V9"/>
    <mergeCell ref="Y8:Y9"/>
    <mergeCell ref="Z8:Z9"/>
    <mergeCell ref="Q33:AD33"/>
    <mergeCell ref="Q8:Q9"/>
    <mergeCell ref="R8:R9"/>
    <mergeCell ref="S8:S9"/>
    <mergeCell ref="S54:T54"/>
    <mergeCell ref="Y54:Z54"/>
    <mergeCell ref="T55:U55"/>
    <mergeCell ref="AA55:AD55"/>
    <mergeCell ref="T56:U56"/>
    <mergeCell ref="Y56:AD56"/>
    <mergeCell ref="Q1:AD1"/>
    <mergeCell ref="Q4:AD4"/>
    <mergeCell ref="U6:V6"/>
    <mergeCell ref="G6:I6"/>
    <mergeCell ref="B8:B9"/>
    <mergeCell ref="E8:E9"/>
    <mergeCell ref="G8:P8"/>
    <mergeCell ref="A1:P1"/>
    <mergeCell ref="M6:O6"/>
    <mergeCell ref="E6:F6"/>
    <mergeCell ref="A6:D6"/>
    <mergeCell ref="A8:A9"/>
    <mergeCell ref="A4:P4"/>
    <mergeCell ref="C8:C9"/>
    <mergeCell ref="D8:D9"/>
    <mergeCell ref="F8:F9"/>
  </mergeCells>
  <phoneticPr fontId="4" type="noConversion"/>
  <conditionalFormatting sqref="B10:E10 G10:P10 W10:AP10">
    <cfRule type="containsBlanks" dxfId="3" priority="11">
      <formula>LEN(TRIM(B10))=0</formula>
    </cfRule>
  </conditionalFormatting>
  <conditionalFormatting sqref="E6:F6">
    <cfRule type="cellIs" dxfId="2" priority="10" operator="lessThan">
      <formula>1</formula>
    </cfRule>
  </conditionalFormatting>
  <conditionalFormatting sqref="H5 J6 M6">
    <cfRule type="cellIs" dxfId="1" priority="9" operator="lessThan">
      <formula>1</formula>
    </cfRule>
  </conditionalFormatting>
  <conditionalFormatting sqref="R37:U37">
    <cfRule type="containsBlanks" dxfId="0" priority="1">
      <formula>LEN(TRIM(R37))=0</formula>
    </cfRule>
  </conditionalFormatting>
  <dataValidations xWindow="1183" yWindow="787" count="8">
    <dataValidation type="list" allowBlank="1" showInputMessage="1" showErrorMessage="1" sqref="E7 U7" xr:uid="{DFC22E0C-7480-40C1-86EF-80B4A87D8EE5}">
      <formula1>$AQ$10:$AQ$18</formula1>
    </dataValidation>
    <dataValidation type="list" allowBlank="1" showInputMessage="1" showErrorMessage="1" sqref="H7" xr:uid="{D9971D59-B588-4197-92B0-D8272E36FE93}">
      <formula1>$AR$10:$AR$12</formula1>
    </dataValidation>
    <dataValidation type="whole" showInputMessage="1" showErrorMessage="1" error="กรุณากรอกเป็นตัวเลข" sqref="C10:C29" xr:uid="{A298FB3C-3503-4DF2-BA62-73010AF607B5}">
      <formula1>1</formula1>
      <formula2>50</formula2>
    </dataValidation>
    <dataValidation type="list" allowBlank="1" showInputMessage="1" showErrorMessage="1" sqref="E6:F6" xr:uid="{5838AB16-B157-45B4-A9AB-4A9ABBE777E4}">
      <formula1>$AQ$10:$AQ$20</formula1>
    </dataValidation>
    <dataValidation type="list" allowBlank="1" showInputMessage="1" showErrorMessage="1" sqref="J6" xr:uid="{B9CB469E-41F8-4CC2-82DA-A9D71E7C4B14}">
      <formula1>$AR$10:$AR$13</formula1>
    </dataValidation>
    <dataValidation type="list" allowBlank="1" showInputMessage="1" showErrorMessage="1" sqref="M6" xr:uid="{9A880832-BE3F-4A7D-A1C7-55552C163F32}">
      <formula1>$AS$10:$AS$14</formula1>
    </dataValidation>
    <dataValidation type="whole" allowBlank="1" showInputMessage="1" showErrorMessage="1" error="กรอกเฉพาะตัวเลข" prompt="กรอกเฉพาะตัวเลข หากไม่มีให้ใส่ &quot;0&quot;" sqref="G10:P29 W10:AD29" xr:uid="{FAA21C53-9D36-4348-A703-2ADFA26DECDB}">
      <formula1>0</formula1>
      <formula2>1000</formula2>
    </dataValidation>
    <dataValidation type="list" errorStyle="information" showInputMessage="1" showErrorMessage="1" error="เลือกจากรายการเท่านั้น" sqref="B10:B29" xr:uid="{D801FEC7-583A-4968-AB10-4C6B30F6BB7F}">
      <formula1>$AT$10:$AT$12</formula1>
    </dataValidation>
  </dataValidations>
  <pageMargins left="0.51181102362204722" right="0.31496062992125984" top="0.55118110236220474" bottom="0.55118110236220474" header="0.31496062992125984" footer="0.31496062992125984"/>
  <pageSetup paperSize="9" orientation="portrait" r:id="rId1"/>
  <colBreaks count="3" manualBreakCount="3">
    <brk id="16" max="41" man="1"/>
    <brk id="30" max="36" man="1"/>
    <brk id="42" max="81" man="1"/>
  </colBreaks>
  <ignoredErrors>
    <ignoredError sqref="G30 H30:N3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วัชระ เหมือนสวัสดิ์</dc:creator>
  <cp:lastModifiedBy>Register TUNE</cp:lastModifiedBy>
  <cp:lastPrinted>2025-09-23T08:23:05Z</cp:lastPrinted>
  <dcterms:created xsi:type="dcterms:W3CDTF">2023-02-21T05:02:29Z</dcterms:created>
  <dcterms:modified xsi:type="dcterms:W3CDTF">2025-09-25T09:13:00Z</dcterms:modified>
</cp:coreProperties>
</file>